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UBLICACION 4°TRIM23\Datos abiertos\"/>
    </mc:Choice>
  </mc:AlternateContent>
  <bookViews>
    <workbookView xWindow="0" yWindow="0" windowWidth="20985" windowHeight="10095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 l="1"/>
  <c r="E24" i="1" l="1"/>
  <c r="F24" i="1" s="1"/>
  <c r="I22" i="1"/>
  <c r="F22" i="1"/>
  <c r="I21" i="1"/>
  <c r="F21" i="1"/>
  <c r="I20" i="1"/>
  <c r="F20" i="1"/>
  <c r="H20" i="1" s="1"/>
  <c r="I19" i="1"/>
  <c r="F19" i="1"/>
  <c r="G18" i="1"/>
  <c r="E18" i="1"/>
  <c r="D18" i="1"/>
  <c r="C18" i="1"/>
  <c r="I17" i="1"/>
  <c r="F17" i="1"/>
  <c r="I16" i="1"/>
  <c r="F16" i="1"/>
  <c r="I15" i="1"/>
  <c r="F15" i="1"/>
  <c r="I14" i="1"/>
  <c r="F14" i="1"/>
  <c r="F13" i="1"/>
  <c r="I12" i="1"/>
  <c r="F12" i="1"/>
  <c r="G11" i="1"/>
  <c r="G10" i="1" s="1"/>
  <c r="E11" i="1"/>
  <c r="D11" i="1"/>
  <c r="C11" i="1"/>
  <c r="C10" i="1" l="1"/>
  <c r="I18" i="1"/>
  <c r="D10" i="1"/>
  <c r="I11" i="1"/>
  <c r="E10" i="1"/>
  <c r="F18" i="1"/>
  <c r="I24" i="1"/>
  <c r="I10" i="1"/>
  <c r="H11" i="1"/>
  <c r="H24" i="1"/>
  <c r="F11" i="1"/>
  <c r="H18" i="1"/>
  <c r="H10" i="1" s="1"/>
  <c r="F10" i="1" l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<sst xmlns="http://schemas.openxmlformats.org/spreadsheetml/2006/main" count="27" uniqueCount="27">
  <si>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</si>
  <si>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</si>
  <si>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POR EL PERIODO  DEL 1o. DE ENERO AL 31 DE DICIEMBRE DEL AÑO 2023</t>
  </si>
  <si>
    <t>(Pesos)</t>
  </si>
  <si>
    <t>C O N C E P T O</t>
  </si>
  <si>
    <t>ESTIMACION ORIGINAL DE INGRESOS ANUAL</t>
  </si>
  <si>
    <t>AMPLIACIONES Y REDUCCIONES</t>
  </si>
  <si>
    <t>REFRENDOS FEDERALES Y ESTATALES 2022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</si>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</sst>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_ ;\-#,##0\ 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43" fontId="9" fillId="5" borderId="2" xfId="1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43" fontId="0" fillId="0" borderId="0" xfId="1" applyFont="1" applyFill="1" applyBorder="1" applyAlignment="1">
      <alignment vertical="top"/>
    </xf>
    <xf numFmtId="4" fontId="0" fillId="0" borderId="0" xfId="0" applyNumberFormat="1" applyFill="1" applyAlignment="1">
      <alignment vertical="top"/>
    </xf>
    <xf numFmtId="164" fontId="0" fillId="0" borderId="0" xfId="0" applyNumberFormat="1" applyBorder="1" applyAlignment="1">
      <alignment vertical="top"/>
    </xf>
    <xf numFmtId="16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166" fontId="7" fillId="4" borderId="2" xfId="1" applyNumberFormat="1" applyFont="1" applyFill="1" applyBorder="1" applyAlignment="1">
      <alignment vertical="center"/>
    </xf>
    <xf numFmtId="166" fontId="9" fillId="5" borderId="2" xfId="0" applyNumberFormat="1" applyFont="1" applyFill="1" applyBorder="1" applyAlignment="1">
      <alignment horizontal="right" vertical="center" wrapText="1"/>
    </xf>
    <xf numFmtId="166" fontId="9" fillId="5" borderId="2" xfId="0" applyNumberFormat="1" applyFont="1" applyFill="1" applyBorder="1" applyAlignment="1">
      <alignment vertical="center"/>
    </xf>
    <xf numFmtId="166" fontId="9" fillId="5" borderId="2" xfId="1" applyNumberFormat="1" applyFont="1" applyFill="1" applyBorder="1" applyAlignment="1">
      <alignment vertical="center"/>
    </xf>
    <xf numFmtId="167" fontId="9" fillId="5" borderId="2" xfId="0" applyNumberFormat="1" applyFont="1" applyFill="1" applyBorder="1" applyAlignment="1">
      <alignment horizontal="right" vertical="center" wrapText="1"/>
    </xf>
    <xf numFmtId="167" fontId="9" fillId="5" borderId="2" xfId="1" applyNumberFormat="1" applyFont="1" applyFill="1" applyBorder="1" applyAlignment="1">
      <alignment vertical="center"/>
    </xf>
    <xf numFmtId="167" fontId="7" fillId="4" borderId="2" xfId="1" applyNumberFormat="1" applyFont="1" applyFill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C1" zoomScale="90" zoomScaleNormal="90" workbookViewId="0">
      <pane ySplit="9" topLeftCell="A10" activePane="bottomLeft" state="frozen"/>
      <selection activeCell="C1" sqref="C1"/>
      <selection pane="bottomLeft" activeCell="G30" sqref="G30"/>
    </sheetView>
  </sheetViews>
  <sheetFormatPr baseColWidth="10" defaultRowHeight="15" x14ac:dyDescent="0.25"/>
  <cols>
    <col min="1" max="1" width="2.5703125" style="1" hidden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6.28515625" style="1" customWidth="1"/>
    <col min="7" max="7" width="24.140625" style="1" customWidth="1"/>
    <col min="8" max="8" width="23.85546875" style="1" customWidth="1"/>
    <col min="9" max="9" width="21" style="3" customWidth="1"/>
    <col min="10" max="10" width="2.140625" style="1" customWidth="1"/>
    <col min="11" max="11" width="19.85546875" style="1" bestFit="1" customWidth="1"/>
    <col min="12" max="12" width="21.28515625" style="1" customWidth="1"/>
    <col min="13" max="15" width="11.5703125" style="1"/>
    <col min="16" max="16" width="14.85546875" style="1" bestFit="1" customWidth="1"/>
    <col min="17" max="254" width="11.5703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5703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5703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5703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5703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5703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5703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5703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5703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5703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5703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5703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5703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5703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5703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5703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5703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5703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5703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5703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5703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5703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5703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5703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5703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5703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5703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5703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5703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5703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5703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5703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5703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5703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5703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5703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5703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5703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5703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5703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5703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5703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5703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5703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5703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5703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5703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5703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5703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5703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5703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5703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5703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5703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5703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5703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5703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5703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5703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5703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5703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5703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5703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5703125" style="1"/>
  </cols>
  <sheetData>
    <row r="2" spans="1:16" ht="15.75" x14ac:dyDescent="0.25">
      <c r="B2" s="39" t="s">
        <v>0</v>
      </c>
      <c r="C2" s="39"/>
      <c r="D2" s="39"/>
      <c r="E2" s="39"/>
      <c r="F2" s="39"/>
      <c r="G2" s="39"/>
      <c r="H2" s="39"/>
      <c r="I2" s="39"/>
    </row>
    <row r="3" spans="1:16" x14ac:dyDescent="0.2">
      <c r="B3" s="40" t="s">
        <v>1</v>
      </c>
      <c r="C3" s="40"/>
      <c r="D3" s="40"/>
      <c r="E3" s="40"/>
      <c r="F3" s="40"/>
      <c r="G3" s="40"/>
      <c r="H3" s="40"/>
      <c r="I3" s="40"/>
    </row>
    <row r="4" spans="1:16" ht="4.5" customHeight="1" x14ac:dyDescent="0.2">
      <c r="B4" s="40"/>
      <c r="C4" s="40"/>
      <c r="D4" s="40"/>
      <c r="E4" s="40"/>
      <c r="F4" s="40"/>
      <c r="G4" s="40"/>
      <c r="H4" s="2"/>
    </row>
    <row r="5" spans="1:16" x14ac:dyDescent="0.2">
      <c r="B5" s="40" t="s">
        <v>2</v>
      </c>
      <c r="C5" s="40"/>
      <c r="D5" s="40"/>
      <c r="E5" s="40"/>
      <c r="F5" s="40"/>
      <c r="G5" s="40"/>
      <c r="H5" s="40"/>
      <c r="I5" s="40"/>
    </row>
    <row r="6" spans="1:16" ht="4.5" customHeight="1" x14ac:dyDescent="0.2">
      <c r="B6" s="4"/>
      <c r="C6" s="4"/>
      <c r="D6" s="4"/>
      <c r="E6" s="5"/>
      <c r="F6" s="5"/>
      <c r="G6" s="5"/>
      <c r="H6" s="6"/>
    </row>
    <row r="7" spans="1:16" x14ac:dyDescent="0.25">
      <c r="B7" s="41" t="s">
        <v>3</v>
      </c>
      <c r="C7" s="41"/>
      <c r="D7" s="41"/>
      <c r="E7" s="41"/>
      <c r="F7" s="41"/>
      <c r="G7" s="41"/>
      <c r="H7" s="41"/>
      <c r="I7" s="41"/>
    </row>
    <row r="8" spans="1:16" ht="8.25" customHeight="1" x14ac:dyDescent="0.25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25">
      <c r="B9" s="9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</row>
    <row r="10" spans="1:16" x14ac:dyDescent="0.25">
      <c r="B10" s="11" t="s">
        <v>12</v>
      </c>
      <c r="C10" s="32">
        <f>C11+C18+C23+C24</f>
        <v>91167361282</v>
      </c>
      <c r="D10" s="32">
        <f>D11+D18+D23+D24</f>
        <v>8153575975.0299959</v>
      </c>
      <c r="E10" s="32">
        <f>+E11+E18+E24</f>
        <v>784865435.50999999</v>
      </c>
      <c r="F10" s="32">
        <f>+F11+F18</f>
        <v>100081946737.17999</v>
      </c>
      <c r="G10" s="32">
        <f>+G11+G18+G23+G24</f>
        <v>99297081300.979996</v>
      </c>
      <c r="H10" s="32">
        <f>H11+H18+H23+H24</f>
        <v>784865436.04000092</v>
      </c>
      <c r="I10" s="12">
        <f>G10/C10</f>
        <v>1.089173580376348</v>
      </c>
      <c r="J10" s="14"/>
      <c r="K10" s="14"/>
      <c r="L10" s="14"/>
      <c r="M10" s="14"/>
      <c r="N10" s="14"/>
      <c r="O10" s="14"/>
      <c r="P10" s="14"/>
    </row>
    <row r="11" spans="1:16" x14ac:dyDescent="0.25">
      <c r="A11" s="15"/>
      <c r="B11" s="11" t="s">
        <v>13</v>
      </c>
      <c r="C11" s="32">
        <f>C12+C13+C14+C15+C16+C17</f>
        <v>5356763459</v>
      </c>
      <c r="D11" s="32">
        <f>SUM(D12:D17)+D23</f>
        <v>2428299236.9300003</v>
      </c>
      <c r="E11" s="32">
        <f>E13+E12+E14+E15+E16+E17+E23</f>
        <v>91834803</v>
      </c>
      <c r="F11" s="32">
        <f>SUM(F12:F17)+F24+F23</f>
        <v>8454447462.9299994</v>
      </c>
      <c r="G11" s="32">
        <f>SUM(G12:G17)</f>
        <v>7761206740.5699997</v>
      </c>
      <c r="H11" s="32">
        <f>SUM(H12:H17)</f>
        <v>3587743</v>
      </c>
      <c r="I11" s="12">
        <f>G11/C11</f>
        <v>1.4488612013528894</v>
      </c>
      <c r="J11" s="14"/>
      <c r="K11" s="14"/>
      <c r="L11" s="14"/>
    </row>
    <row r="12" spans="1:16" x14ac:dyDescent="0.25">
      <c r="A12" s="15"/>
      <c r="B12" s="16" t="s">
        <v>14</v>
      </c>
      <c r="C12" s="33">
        <v>2631537499</v>
      </c>
      <c r="D12" s="34">
        <v>459917995</v>
      </c>
      <c r="E12" s="17">
        <v>0</v>
      </c>
      <c r="F12" s="33">
        <f>+C12+D12+E12</f>
        <v>3091455494</v>
      </c>
      <c r="G12" s="33">
        <v>3091455494</v>
      </c>
      <c r="H12" s="17">
        <v>0</v>
      </c>
      <c r="I12" s="17">
        <f>G12/C12</f>
        <v>1.1747715908189686</v>
      </c>
      <c r="J12" s="14"/>
    </row>
    <row r="13" spans="1:16" x14ac:dyDescent="0.25">
      <c r="B13" s="16" t="s">
        <v>15</v>
      </c>
      <c r="C13" s="17">
        <v>0</v>
      </c>
      <c r="D13" s="34">
        <v>104650455</v>
      </c>
      <c r="E13" s="35">
        <v>3587743</v>
      </c>
      <c r="F13" s="33">
        <f t="shared" ref="F13:F22" si="0">+C13+D13+E13</f>
        <v>108238198</v>
      </c>
      <c r="G13" s="33">
        <v>104650455</v>
      </c>
      <c r="H13" s="33">
        <v>3587743</v>
      </c>
      <c r="I13" s="17">
        <v>0</v>
      </c>
      <c r="J13" s="14"/>
    </row>
    <row r="14" spans="1:16" ht="16.5" customHeight="1" x14ac:dyDescent="0.25">
      <c r="A14" s="15"/>
      <c r="B14" s="16" t="s">
        <v>16</v>
      </c>
      <c r="C14" s="33">
        <v>2569485751</v>
      </c>
      <c r="D14" s="34">
        <v>665555120</v>
      </c>
      <c r="E14" s="17">
        <v>0</v>
      </c>
      <c r="F14" s="33">
        <f t="shared" si="0"/>
        <v>3235040871</v>
      </c>
      <c r="G14" s="33">
        <v>3235040871</v>
      </c>
      <c r="H14" s="17">
        <v>0</v>
      </c>
      <c r="I14" s="17">
        <f t="shared" ref="I14:I17" si="1">G14/C14</f>
        <v>1.2590226934478921</v>
      </c>
      <c r="J14" s="14"/>
    </row>
    <row r="15" spans="1:16" x14ac:dyDescent="0.25">
      <c r="A15" s="18"/>
      <c r="B15" s="16" t="s">
        <v>17</v>
      </c>
      <c r="C15" s="33">
        <v>45526438</v>
      </c>
      <c r="D15" s="34">
        <v>871369793</v>
      </c>
      <c r="E15" s="17">
        <v>0</v>
      </c>
      <c r="F15" s="33">
        <f t="shared" si="0"/>
        <v>916896231</v>
      </c>
      <c r="G15" s="33">
        <v>916896231</v>
      </c>
      <c r="H15" s="17">
        <v>0</v>
      </c>
      <c r="I15" s="17">
        <f t="shared" si="1"/>
        <v>20.139863149407823</v>
      </c>
      <c r="J15" s="14"/>
    </row>
    <row r="16" spans="1:16" x14ac:dyDescent="0.25">
      <c r="A16" s="18"/>
      <c r="B16" s="16" t="s">
        <v>18</v>
      </c>
      <c r="C16" s="33">
        <v>45118705</v>
      </c>
      <c r="D16" s="34">
        <v>338186150</v>
      </c>
      <c r="E16" s="17">
        <v>0</v>
      </c>
      <c r="F16" s="33">
        <f t="shared" si="0"/>
        <v>383304855</v>
      </c>
      <c r="G16" s="33">
        <v>383304855</v>
      </c>
      <c r="H16" s="17">
        <v>0</v>
      </c>
      <c r="I16" s="17">
        <f t="shared" si="1"/>
        <v>8.4954755461177349</v>
      </c>
      <c r="J16" s="14"/>
    </row>
    <row r="17" spans="1:10" x14ac:dyDescent="0.25">
      <c r="A17" s="18"/>
      <c r="B17" s="16" t="s">
        <v>19</v>
      </c>
      <c r="C17" s="33">
        <v>65095066</v>
      </c>
      <c r="D17" s="36">
        <v>-35236231.43</v>
      </c>
      <c r="E17" s="17">
        <v>0</v>
      </c>
      <c r="F17" s="33">
        <f t="shared" si="0"/>
        <v>29858834.57</v>
      </c>
      <c r="G17" s="33">
        <v>29858834.57</v>
      </c>
      <c r="H17" s="17">
        <v>0</v>
      </c>
      <c r="I17" s="17">
        <f t="shared" si="1"/>
        <v>0.45869581835895212</v>
      </c>
      <c r="J17" s="14"/>
    </row>
    <row r="18" spans="1:10" x14ac:dyDescent="0.25">
      <c r="A18" s="18"/>
      <c r="B18" s="11" t="s">
        <v>20</v>
      </c>
      <c r="C18" s="32">
        <f>C19+C20+C21+C22</f>
        <v>85810597823</v>
      </c>
      <c r="D18" s="38">
        <f>SUM(D19:D22)</f>
        <v>5697233182.739996</v>
      </c>
      <c r="E18" s="38">
        <f>SUM(E19:E22)</f>
        <v>119668268.50999999</v>
      </c>
      <c r="F18" s="38">
        <f>SUM(F19:F22)</f>
        <v>91627499274.25</v>
      </c>
      <c r="G18" s="32">
        <f>SUM(G19:G22)</f>
        <v>91507831005.049988</v>
      </c>
      <c r="H18" s="32">
        <f>SUM(H19:H22)</f>
        <v>119668269.04000092</v>
      </c>
      <c r="I18" s="12">
        <f>G18/C18</f>
        <v>1.0663931184094717</v>
      </c>
      <c r="J18" s="14"/>
    </row>
    <row r="19" spans="1:10" x14ac:dyDescent="0.25">
      <c r="A19" s="18"/>
      <c r="B19" s="16" t="s">
        <v>21</v>
      </c>
      <c r="C19" s="36">
        <v>38743670191</v>
      </c>
      <c r="D19" s="36">
        <v>-460515442.00000203</v>
      </c>
      <c r="E19" s="37">
        <v>8467013</v>
      </c>
      <c r="F19" s="36">
        <f t="shared" si="0"/>
        <v>38291621762</v>
      </c>
      <c r="G19" s="36">
        <v>38283154748.470001</v>
      </c>
      <c r="H19" s="36">
        <v>8467013.5299987793</v>
      </c>
      <c r="I19" s="17">
        <f>G19/C19</f>
        <v>0.98811378890384594</v>
      </c>
      <c r="J19" s="14"/>
    </row>
    <row r="20" spans="1:10" x14ac:dyDescent="0.25">
      <c r="B20" s="16" t="s">
        <v>22</v>
      </c>
      <c r="C20" s="36">
        <v>39590618612</v>
      </c>
      <c r="D20" s="36">
        <v>368898902.73999786</v>
      </c>
      <c r="E20" s="37">
        <v>111201255.50999999</v>
      </c>
      <c r="F20" s="36">
        <f t="shared" si="0"/>
        <v>40070718770.25</v>
      </c>
      <c r="G20" s="36">
        <v>39959517514.739998</v>
      </c>
      <c r="H20" s="36">
        <f>+F20-G20</f>
        <v>111201255.51000214</v>
      </c>
      <c r="I20" s="17">
        <f t="shared" ref="I20:I22" si="2">G20/C20</f>
        <v>1.0093178362873114</v>
      </c>
      <c r="J20" s="14"/>
    </row>
    <row r="21" spans="1:10" s="18" customFormat="1" x14ac:dyDescent="0.25">
      <c r="B21" s="16" t="s">
        <v>23</v>
      </c>
      <c r="C21" s="36">
        <v>7046877687</v>
      </c>
      <c r="D21" s="36">
        <v>5455582661</v>
      </c>
      <c r="E21" s="37">
        <v>0</v>
      </c>
      <c r="F21" s="36">
        <f t="shared" si="0"/>
        <v>12502460348</v>
      </c>
      <c r="G21" s="36">
        <v>12502460348.120001</v>
      </c>
      <c r="H21" s="17">
        <v>0</v>
      </c>
      <c r="I21" s="17">
        <f t="shared" si="2"/>
        <v>1.7741843839839022</v>
      </c>
      <c r="J21" s="14"/>
    </row>
    <row r="22" spans="1:10" s="18" customFormat="1" x14ac:dyDescent="0.25">
      <c r="B22" s="16" t="s">
        <v>24</v>
      </c>
      <c r="C22" s="36">
        <v>429431333</v>
      </c>
      <c r="D22" s="36">
        <v>333267061</v>
      </c>
      <c r="E22" s="37">
        <v>0</v>
      </c>
      <c r="F22" s="36">
        <f t="shared" si="0"/>
        <v>762698394</v>
      </c>
      <c r="G22" s="36">
        <v>762698393.72000003</v>
      </c>
      <c r="H22" s="17">
        <v>0</v>
      </c>
      <c r="I22" s="17">
        <f t="shared" si="2"/>
        <v>1.7760660089514242</v>
      </c>
      <c r="J22" s="14"/>
    </row>
    <row r="23" spans="1:10" x14ac:dyDescent="0.25">
      <c r="B23" s="11" t="s">
        <v>25</v>
      </c>
      <c r="C23" s="13">
        <v>0</v>
      </c>
      <c r="D23" s="38">
        <v>23855955.359999999</v>
      </c>
      <c r="E23" s="38">
        <f>7639496.41+44607564+36326012-0.41-326012</f>
        <v>88247060</v>
      </c>
      <c r="F23" s="38">
        <f>+C23+D23+E23</f>
        <v>112103015.36</v>
      </c>
      <c r="G23" s="32">
        <v>23855955.359999999</v>
      </c>
      <c r="H23" s="32">
        <f>+F23-G23</f>
        <v>88247060</v>
      </c>
      <c r="I23" s="12">
        <v>0</v>
      </c>
      <c r="J23" s="14"/>
    </row>
    <row r="24" spans="1:10" x14ac:dyDescent="0.25">
      <c r="B24" s="11" t="s">
        <v>26</v>
      </c>
      <c r="C24" s="13">
        <v>0</v>
      </c>
      <c r="D24" s="38">
        <v>4187600</v>
      </c>
      <c r="E24" s="38">
        <f>272258392.71+301103971.84-0.55</f>
        <v>573362364</v>
      </c>
      <c r="F24" s="38">
        <f>+C24+D24+E24</f>
        <v>577549964</v>
      </c>
      <c r="G24" s="32">
        <v>4187600</v>
      </c>
      <c r="H24" s="32">
        <f t="shared" ref="H24" si="3">+F24-G24</f>
        <v>573362364</v>
      </c>
      <c r="I24" s="12">
        <f>+(G24/G10)*100</f>
        <v>4.2172437952198612E-3</v>
      </c>
      <c r="J24" s="14"/>
    </row>
    <row r="25" spans="1:10" x14ac:dyDescent="0.25">
      <c r="D25" s="19"/>
      <c r="E25" s="14"/>
      <c r="F25" s="20"/>
      <c r="G25" s="21"/>
      <c r="H25" s="3"/>
    </row>
    <row r="26" spans="1:10" x14ac:dyDescent="0.25">
      <c r="C26" s="14"/>
      <c r="D26" s="22"/>
      <c r="E26" s="23"/>
      <c r="F26" s="20"/>
      <c r="G26" s="19"/>
      <c r="H26" s="24"/>
    </row>
    <row r="27" spans="1:10" x14ac:dyDescent="0.25">
      <c r="C27" s="25"/>
      <c r="D27" s="22"/>
      <c r="E27" s="26"/>
      <c r="F27" s="27"/>
      <c r="G27" s="19"/>
      <c r="H27" s="28"/>
    </row>
    <row r="28" spans="1:10" x14ac:dyDescent="0.25">
      <c r="B28" s="19"/>
      <c r="C28" s="14"/>
      <c r="D28" s="29"/>
      <c r="E28" s="29"/>
      <c r="F28" s="29"/>
      <c r="G28" s="19"/>
      <c r="H28" s="14"/>
      <c r="I28" s="14"/>
    </row>
    <row r="29" spans="1:10" x14ac:dyDescent="0.25">
      <c r="C29" s="25"/>
      <c r="D29" s="30"/>
      <c r="E29" s="30"/>
      <c r="F29" s="30"/>
      <c r="G29" s="25"/>
      <c r="H29" s="24"/>
    </row>
    <row r="30" spans="1:10" x14ac:dyDescent="0.25">
      <c r="C30" s="19"/>
      <c r="D30" s="29"/>
      <c r="E30" s="20"/>
      <c r="F30" s="20"/>
      <c r="G30" s="19"/>
      <c r="H30" s="28"/>
    </row>
    <row r="31" spans="1:10" x14ac:dyDescent="0.25">
      <c r="C31" s="21"/>
      <c r="D31" s="31"/>
      <c r="E31" s="31"/>
      <c r="F31" s="31"/>
      <c r="G31" s="21"/>
      <c r="H31" s="3"/>
    </row>
    <row r="32" spans="1:10" x14ac:dyDescent="0.25">
      <c r="C32" s="19"/>
      <c r="D32" s="20"/>
      <c r="E32" s="20"/>
      <c r="F32" s="20"/>
      <c r="G32" s="19"/>
      <c r="H32" s="3"/>
    </row>
    <row r="33" spans="1:16" x14ac:dyDescent="0.25">
      <c r="D33" s="20"/>
      <c r="E33" s="18"/>
      <c r="F33" s="31"/>
      <c r="G33" s="19"/>
      <c r="H33" s="3"/>
    </row>
    <row r="34" spans="1:16" s="3" customFormat="1" x14ac:dyDescent="0.25">
      <c r="A34" s="1"/>
      <c r="B34" s="1"/>
      <c r="C34" s="1"/>
      <c r="D34" s="29"/>
      <c r="E34" s="18"/>
      <c r="F34" s="31"/>
      <c r="G34" s="19"/>
      <c r="J34" s="1"/>
      <c r="K34" s="1"/>
      <c r="L34" s="1"/>
      <c r="M34" s="1"/>
      <c r="N34" s="1"/>
      <c r="O34" s="1"/>
      <c r="P34" s="1"/>
    </row>
    <row r="35" spans="1:16" s="3" customFormat="1" x14ac:dyDescent="0.25">
      <c r="A35" s="1"/>
      <c r="B35" s="1"/>
      <c r="C35" s="1"/>
      <c r="D35" s="31"/>
      <c r="E35" s="18"/>
      <c r="F35" s="31"/>
      <c r="G35" s="19"/>
      <c r="J35" s="1"/>
      <c r="K35" s="1"/>
      <c r="L35" s="1"/>
      <c r="M35" s="1"/>
      <c r="N35" s="1"/>
      <c r="O35" s="1"/>
      <c r="P35" s="1"/>
    </row>
    <row r="36" spans="1:16" s="3" customFormat="1" x14ac:dyDescent="0.25">
      <c r="A36" s="1"/>
      <c r="B36" s="1"/>
      <c r="C36" s="1"/>
      <c r="D36" s="29"/>
      <c r="E36" s="18"/>
      <c r="F36" s="31"/>
      <c r="G36" s="19"/>
      <c r="J36" s="1"/>
      <c r="K36" s="1"/>
      <c r="L36" s="1"/>
      <c r="M36" s="1"/>
      <c r="N36" s="1"/>
      <c r="O36" s="1"/>
      <c r="P36" s="1"/>
    </row>
    <row r="37" spans="1:16" s="3" customFormat="1" x14ac:dyDescent="0.25">
      <c r="A37" s="1"/>
      <c r="B37" s="1"/>
      <c r="C37" s="1"/>
      <c r="D37" s="18"/>
      <c r="E37" s="18"/>
      <c r="F37" s="31"/>
      <c r="G37" s="19"/>
      <c r="J37" s="1"/>
      <c r="K37" s="1"/>
      <c r="L37" s="1"/>
      <c r="M37" s="1"/>
      <c r="N37" s="1"/>
      <c r="O37" s="1"/>
      <c r="P37" s="1"/>
    </row>
    <row r="38" spans="1:16" s="3" customFormat="1" x14ac:dyDescent="0.25">
      <c r="A38" s="1"/>
      <c r="B38" s="1"/>
      <c r="C38" s="1"/>
      <c r="D38" s="18"/>
      <c r="E38" s="18"/>
      <c r="F38" s="20"/>
      <c r="G38" s="19"/>
      <c r="J38" s="1"/>
      <c r="K38" s="1"/>
      <c r="L38" s="1"/>
      <c r="M38" s="1"/>
      <c r="N38" s="1"/>
      <c r="O38" s="1"/>
      <c r="P38" s="1"/>
    </row>
    <row r="39" spans="1:16" s="3" customFormat="1" x14ac:dyDescent="0.25">
      <c r="A39" s="1"/>
      <c r="B39" s="1"/>
      <c r="C39" s="1"/>
      <c r="D39" s="29"/>
      <c r="E39" s="18"/>
      <c r="F39" s="20"/>
      <c r="G39" s="19"/>
      <c r="J39" s="1"/>
      <c r="K39" s="1"/>
      <c r="L39" s="1"/>
      <c r="M39" s="1"/>
      <c r="N39" s="1"/>
      <c r="O39" s="1"/>
      <c r="P39" s="1"/>
    </row>
    <row r="40" spans="1:16" s="3" customFormat="1" x14ac:dyDescent="0.25">
      <c r="A40" s="1"/>
      <c r="B40" s="1"/>
      <c r="C40" s="1"/>
      <c r="D40" s="1"/>
      <c r="E40" s="1"/>
      <c r="F40" s="1"/>
      <c r="G40" s="19"/>
      <c r="J40" s="1"/>
      <c r="K40" s="1"/>
      <c r="L40" s="1"/>
      <c r="M40" s="1"/>
      <c r="N40" s="1"/>
      <c r="O40" s="1"/>
      <c r="P40" s="1"/>
    </row>
    <row r="41" spans="1:16" s="3" customFormat="1" x14ac:dyDescent="0.25">
      <c r="A41" s="1"/>
      <c r="B41" s="1"/>
      <c r="C41" s="1"/>
      <c r="D41" s="1"/>
      <c r="E41" s="1"/>
      <c r="F41" s="1"/>
      <c r="G41" s="19"/>
      <c r="J41" s="1"/>
      <c r="K41" s="1"/>
      <c r="L41" s="1"/>
      <c r="M41" s="1"/>
      <c r="N41" s="1"/>
      <c r="O41" s="1"/>
      <c r="P41" s="1"/>
    </row>
    <row r="42" spans="1:16" s="3" customFormat="1" x14ac:dyDescent="0.25">
      <c r="A42" s="1"/>
      <c r="B42" s="1"/>
      <c r="C42" s="1"/>
      <c r="D42" s="14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25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25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25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25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25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25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25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25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25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25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25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25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25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25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25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25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25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25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25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25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25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25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25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25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25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25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25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25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25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25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25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25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25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25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25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25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25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25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25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25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25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25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25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25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25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25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25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25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25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25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25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25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25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2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2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25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25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25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25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25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25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25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25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25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25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25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25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25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25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25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25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25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25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25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25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25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25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25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25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25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25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25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25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25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25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25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25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25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25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2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25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25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25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25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25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25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25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25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25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25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25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25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25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25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25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25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25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25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25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25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25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25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25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25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25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25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25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25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25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25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25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25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25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25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25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25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25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25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25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25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25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25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25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25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25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25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25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25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25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25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25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25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25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25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25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25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25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25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25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25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25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25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25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25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25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25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25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25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25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25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25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25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25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25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25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25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25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25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25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25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25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25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25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25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25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25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25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25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25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25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25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25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25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25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25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25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25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25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25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25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25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25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25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25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25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25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25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25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25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25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25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25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25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25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25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25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25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25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25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25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25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25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25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25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25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25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25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25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25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25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25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25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25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25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25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25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25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25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25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25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25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25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25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25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25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25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25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25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25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25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25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25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25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25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25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25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25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25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25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25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25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25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25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25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25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25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25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25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25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25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25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25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25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25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25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25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25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25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25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25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25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25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25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25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25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25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25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25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25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25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25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25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25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25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25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25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25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25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25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25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25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25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25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25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25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25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25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25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25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25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25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25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25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25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25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25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25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25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25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25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25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25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25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25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25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25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25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25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25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25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25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25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25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25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25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25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25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25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25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25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25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25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25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25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25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25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25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25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25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25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25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25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25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25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25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25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25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25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25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25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25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25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25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25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25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25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25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25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25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25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25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25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25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25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25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25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25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25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25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25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25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25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25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25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25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25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25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25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25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25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25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25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25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25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25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25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25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25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25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25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25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25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25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25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25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25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25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25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25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25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25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25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25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25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25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25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25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25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25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25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25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25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25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25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25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25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25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25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25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25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25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25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25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25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25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25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25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25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25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25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25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25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25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25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25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25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25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25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25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25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25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25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25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25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25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25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25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25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25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25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25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25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25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25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25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25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25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25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25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25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25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25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25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25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25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25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25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25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25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25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25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25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25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25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25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25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25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25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25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25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25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25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25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25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25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25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25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25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25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25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25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25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25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25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25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25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25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25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25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25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25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25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25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25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25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25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25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25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25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25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25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25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25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25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25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25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25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25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25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25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25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25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25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25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25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25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25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25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25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25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25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25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25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25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25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25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25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25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25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25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25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25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25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25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25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25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25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25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25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25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25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25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25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25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25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25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25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25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25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25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25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25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25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25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25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25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25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25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25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25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25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25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25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25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25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25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25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25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25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25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25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25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25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25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25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25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25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25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25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25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25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25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25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25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25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25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25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25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25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25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25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25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25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25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25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25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25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25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25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25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25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25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25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25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25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25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25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25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25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25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25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25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25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25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25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25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25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25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25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25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25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25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25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25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25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25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25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25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25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25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25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25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25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25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25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25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25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25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25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25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25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25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25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25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25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25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25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25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25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25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25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25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25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25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25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25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25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25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25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25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25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25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25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25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25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25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25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25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25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25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25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25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25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25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25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25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25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25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25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25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25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25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25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25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25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25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25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25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25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25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25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25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25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25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25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25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25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25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25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25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25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25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25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25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25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25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25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25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25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25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25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25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25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25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25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25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25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25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25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25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25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25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25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25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25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25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25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25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25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25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25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25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25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25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25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25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25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25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25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25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25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25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25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25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25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25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25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25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25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25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25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25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25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25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25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25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25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25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25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25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25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25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25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25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25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25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25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25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25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25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25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25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25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25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25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25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25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25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25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25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25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25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25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25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25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25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25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25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25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25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25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25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25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25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25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25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25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25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25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25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25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25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25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25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25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25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25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25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25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25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25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25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25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25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25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25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25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25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25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25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25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25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25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25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25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25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25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25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25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25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25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25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25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25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25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25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25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25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25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25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25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25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25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25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25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25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25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25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25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25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25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25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25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25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25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25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25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25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25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25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25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25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25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25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25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25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25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25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25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25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25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25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25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25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25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25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25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25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25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25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25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25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25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25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25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25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25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25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25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25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25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25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25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25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25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25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25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25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25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25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25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25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25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25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25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25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25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25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25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25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25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25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25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25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25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25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25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25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25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25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25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25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25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25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25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25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25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25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25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25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25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25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25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25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25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25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25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25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25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25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25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25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25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25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25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25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25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25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25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25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25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25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25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25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25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25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25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25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25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25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25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25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25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25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25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25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25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25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25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25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25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25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25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25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25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25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25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25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25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25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25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25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25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25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25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25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25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25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25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25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25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25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25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25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25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25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25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25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25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25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25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25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25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25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25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25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25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25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25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25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25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25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25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25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25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25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25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25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25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25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25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25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25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25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25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25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25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25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25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25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25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25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25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25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25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25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25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25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25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25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25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25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25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25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25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25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25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25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25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25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25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25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25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25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25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25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25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25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25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25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25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25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25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25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25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25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25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25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25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25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25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25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25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25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25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25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25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25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25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25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25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25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25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25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25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25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25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25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25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25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25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25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25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25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25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25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25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25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25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25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25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25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25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25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25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25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25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25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25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25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25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25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25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25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25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25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25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25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25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25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25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25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25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25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25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25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25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25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25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25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25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25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25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25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25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25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25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25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25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25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25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25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25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25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25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25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25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25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25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25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25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25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25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25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25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25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25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25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25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25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25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25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25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25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25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25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25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25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25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25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25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25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25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25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25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25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25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25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25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25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25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25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25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25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25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25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25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25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25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25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25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25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25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25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25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25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25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25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25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25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25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25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25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25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25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25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25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25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25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25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25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25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25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25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25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25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25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25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25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25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25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25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25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25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25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25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25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25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25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25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25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25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25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25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25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25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25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25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25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25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25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25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25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25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25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25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25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25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25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25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25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25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25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25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25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25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25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25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25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25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25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25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25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25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25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25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25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25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25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25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25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25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25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25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25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25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25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25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25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25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25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25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25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25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25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25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25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25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25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25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25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25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25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25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25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25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25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25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25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25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25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25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25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25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25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25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25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25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25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25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25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25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25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25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25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25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25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25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25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25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25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25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25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25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25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25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25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25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25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25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25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25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25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25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25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25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25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25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25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25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25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25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25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25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25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25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25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25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25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25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25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25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25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25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25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25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25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25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25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25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25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25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25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25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25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25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25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25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25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25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25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25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25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25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25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25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25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25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25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25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25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25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25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25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25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25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25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25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25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25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25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25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25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25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25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25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25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25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25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25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25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25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25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25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25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25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25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25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25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25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25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25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25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25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25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25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25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25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25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25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25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25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25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25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25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25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25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25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25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25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25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25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25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25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25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25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25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25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25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25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25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25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25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25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25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25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25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25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25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25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25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25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25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25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25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25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25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25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25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25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25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25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25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25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25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25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25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25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25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25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25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25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25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25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25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25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25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25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25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25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25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25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25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25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25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25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25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25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25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25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25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25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25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25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25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25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25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25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25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25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25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25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25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25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25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25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25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25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25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25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25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25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25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25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25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25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25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25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25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25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25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25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25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25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25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25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25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25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25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25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25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25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25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25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25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25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25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25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25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25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25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25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25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25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25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25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25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25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25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25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25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25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25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25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25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25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25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25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25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25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25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25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25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25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25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25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25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25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25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25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25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25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25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25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25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25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25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25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25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25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25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25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25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25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25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25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25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25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25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25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25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25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25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25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25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25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25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25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25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25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25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25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25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25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25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25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25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25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25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25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25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25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25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25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25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25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25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25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25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25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25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25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25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25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25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25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25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25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25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25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25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25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25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25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25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25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25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25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25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25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25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25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25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25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25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25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25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25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25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25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25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25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25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25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25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25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25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25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25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25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25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25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25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25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25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25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25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25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25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25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25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25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25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25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25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25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25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25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25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25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25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25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25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25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25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25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25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25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25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25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25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25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25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25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25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25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25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25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25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25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25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25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25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25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25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25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25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25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25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25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25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25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25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25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25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25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25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25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25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25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25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25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25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25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25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25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25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25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25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25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25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25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25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25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25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25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25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25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25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25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25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25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25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25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25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25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25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25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25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25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25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25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25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25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25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25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25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25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25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25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25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25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25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25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25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25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25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25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25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25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25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25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25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25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25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25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25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25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25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25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25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25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25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25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25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25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25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25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25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25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25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25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25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25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25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25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25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25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25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25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25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25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25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25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25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25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25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25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25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25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25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25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25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25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25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25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25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25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25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25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25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25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25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25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25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25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25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25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25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25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25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25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25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25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25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25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25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25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25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25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25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25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25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25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25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25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25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25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25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25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25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25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25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25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25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25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25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25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25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25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25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25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25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25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25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25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25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25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25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25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25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25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25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25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25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25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25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25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25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25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25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25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25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25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25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25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25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25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25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25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25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25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25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25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25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25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25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25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25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25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25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25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25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25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25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25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25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25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25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25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25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25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25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25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25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25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25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25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25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25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25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25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25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25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25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25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25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25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25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25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25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25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25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25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25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25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25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25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25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25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25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25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25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25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25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25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25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25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25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25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25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25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25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25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25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25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25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25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25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25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25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25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25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25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25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25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25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25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25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25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25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25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25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25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25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25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25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25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25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25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25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25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25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25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25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25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25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25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25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25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25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25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25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25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25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25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25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25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25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25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25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25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25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25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25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25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25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25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25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25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25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25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25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25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25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25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25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25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25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25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25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25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25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25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25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25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25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25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25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25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25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25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25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25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25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25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25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25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25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25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25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25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25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25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25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25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25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25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25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25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25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25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25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25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25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25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25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25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25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25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25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25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25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25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25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25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25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25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25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25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25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25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25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25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25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25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25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25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25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25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25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25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25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25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25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25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25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25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25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25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25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25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25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25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25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25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25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25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25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25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25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25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25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25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25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25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25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25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25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25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25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25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25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25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25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25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25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25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25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25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25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25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25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25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25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25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25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25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25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25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25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25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25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25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25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25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25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25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25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25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25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25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25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25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25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25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25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25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25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25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25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25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25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25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25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25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25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25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25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25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25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25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25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25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25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25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25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25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25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25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25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25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25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25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25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25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25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25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25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25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25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25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25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25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25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25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25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25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25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25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25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25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25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25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25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25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25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25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25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25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25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25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25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25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25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25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25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25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25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25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25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25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25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25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25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25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25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25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25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25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25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25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25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25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25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25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25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25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25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25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25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25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25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25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25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25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25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25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25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25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25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25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25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25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25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25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25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25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25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25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25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25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25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25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25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25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25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25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25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25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25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25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25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25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25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25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25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25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25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25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25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25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25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25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25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25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25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25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25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25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25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25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25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25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25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25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25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25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25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25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25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25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25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25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25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25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25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25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25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25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25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25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25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25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25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25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25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25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25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25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25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25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25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25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25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25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25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25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25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25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25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25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25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25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25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25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25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25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25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25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25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25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25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25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25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25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25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25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25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25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25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25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25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25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25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25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25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25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25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25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25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25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25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25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25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25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25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25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25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25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25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25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25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25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25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25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25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25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25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25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25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25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25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25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25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25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25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25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25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25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25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25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25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25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25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25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25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25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25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25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25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25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25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25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25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25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25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25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25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25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25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25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25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25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25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25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25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25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25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25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25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25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25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25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25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25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25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25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25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25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25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25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25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25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25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25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25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25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25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25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25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25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25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25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25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25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25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25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25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25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25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25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25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25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25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25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25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25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25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25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25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25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25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25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25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25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25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25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25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25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25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25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25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25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25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25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25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25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25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25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25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25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25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25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25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25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25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25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25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25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25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25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25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25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25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25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25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25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25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25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25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25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25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25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25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25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25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25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25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25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25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25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25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25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25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25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25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25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25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25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25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25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25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25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25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25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25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25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25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25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25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25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25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25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25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25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25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25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25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25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25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25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25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25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25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25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25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25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25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25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25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25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25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25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25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25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25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25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25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25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25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25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25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25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25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25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25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25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25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25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25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25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25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25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25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25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25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25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25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25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25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25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25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25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25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25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25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25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25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25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25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25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25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25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25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25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25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25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25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25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25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25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25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25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25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25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25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25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25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25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25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25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25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25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25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25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25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25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25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25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25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25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25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25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25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25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25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25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25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25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25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25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25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25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25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25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25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25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25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25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25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25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25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25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25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25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25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25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25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25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25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25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25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25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25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25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25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25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25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25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25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25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25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25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25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25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25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25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25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25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25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25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25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25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25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25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25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25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25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25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25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25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25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25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25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25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25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25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25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25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25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25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25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25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25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25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25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25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25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25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25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25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25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25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25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25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25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25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25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25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25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25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25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25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25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25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25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25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25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25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25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25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25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25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25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25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25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25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25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25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25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25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25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25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25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25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25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25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25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25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25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25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25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25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25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25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25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25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25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25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25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25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25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25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25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25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25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25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25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25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25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25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25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25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25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25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25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25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25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25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25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25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25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25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25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25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25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25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25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25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25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25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25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25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25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25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25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25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25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25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25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25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25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25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25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25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25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25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25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25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25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25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25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25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25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25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25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25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25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25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25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25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25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25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25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25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25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25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25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25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25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25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25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25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25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25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25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25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25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25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25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25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25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25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25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25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25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25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25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25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25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25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25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25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25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25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25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25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25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25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25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25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25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25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25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25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25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25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25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25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25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25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25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25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25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25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25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25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25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25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25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25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25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25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25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25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25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25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25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25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25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25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25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25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25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25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25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25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25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25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25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25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25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25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25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25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25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25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25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25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25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25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25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25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25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25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25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25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25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25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25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25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25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25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25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25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25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25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25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25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25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25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25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25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25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25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25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25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25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25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25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25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25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25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25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25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25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25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25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25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25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25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25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25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25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25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25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25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25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25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25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25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25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25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25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25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25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25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25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25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25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25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25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25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25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25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25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25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25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25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25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25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25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25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25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25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25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25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25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25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25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25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25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25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25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25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25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25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25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25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25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25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25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25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25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25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25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25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25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25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25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25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25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25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25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25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25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25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25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25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25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25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25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25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25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25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25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25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25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25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25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25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25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25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25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25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25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25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25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25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25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25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25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25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25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25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25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25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25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25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25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25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25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25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25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25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25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25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25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25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25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25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25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25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25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25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25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25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25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25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25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25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25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25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25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25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25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25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25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25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25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25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25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25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25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25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25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25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25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25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25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25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25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25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25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25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25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25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25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25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25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25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25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25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25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25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25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25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25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25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25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25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25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25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25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25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25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25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25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25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25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25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25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25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25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25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25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25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25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25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25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25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25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25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25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25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25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25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25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25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25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25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25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25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25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25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25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25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25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25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25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25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25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25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25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25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25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25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25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25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25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25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25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25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25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25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25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25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25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25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25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25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25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25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25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25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25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25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25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25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25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25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25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25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25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25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25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25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25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25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25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25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25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25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25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25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25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25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25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25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25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25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25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25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25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25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25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25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25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25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25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25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25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25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25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25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25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25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25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25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25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25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25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25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25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25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25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25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25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25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25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25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25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25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25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25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25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25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25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25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25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25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25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25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25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25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25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25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25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25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25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25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25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25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25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25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25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25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25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25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25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25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25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25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25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25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25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25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25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25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25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25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25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25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25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25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25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25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25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25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25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25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25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25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25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25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25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25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25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25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25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25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25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25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25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25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25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25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25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25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25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25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25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25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25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25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25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25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25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25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25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25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25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25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25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25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25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25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25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25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25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25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25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25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25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25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25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25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25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25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25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25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25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25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25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25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25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25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25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25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25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25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25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25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25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25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25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25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25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25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25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25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25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25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25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25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25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25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25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25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25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25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25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25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25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25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25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25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25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25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25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25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25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25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25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25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25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25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25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25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25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25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25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25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25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25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25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25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25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25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25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25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25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25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25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25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25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25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25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25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25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25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25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25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25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25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25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25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25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25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25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25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25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25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25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25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25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25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25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25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25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25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25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25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25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25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25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25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25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25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25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25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25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25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25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25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25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25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25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25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25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25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25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25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25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25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25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25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25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25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25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25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25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25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25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25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25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25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25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25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25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25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25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25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25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25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25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25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25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25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25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25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25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25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25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25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25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25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25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25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25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25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25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25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25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25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25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25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25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25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25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25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25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25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25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25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25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25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25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25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25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25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25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25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25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25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25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25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25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25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25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25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25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25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25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25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25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25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25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25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25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25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25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25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25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25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25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25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25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25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25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25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25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25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25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25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25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25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25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25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25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25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25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25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25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25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25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25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25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25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25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25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25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25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25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25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25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25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25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25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25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25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25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25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25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25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25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25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25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25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25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25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25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25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25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25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25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25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25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25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25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25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25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25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25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25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25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25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25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25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25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25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25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25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25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25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25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25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25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25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25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25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25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25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25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25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25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25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25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25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25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25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25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25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25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25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25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25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25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25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25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25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25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25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25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25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25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25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25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25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25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25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25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25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25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25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25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25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25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25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25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25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25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25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25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25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25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25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25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25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25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25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25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25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25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25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25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25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25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25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25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25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25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25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25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25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25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25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25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25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25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25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25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25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25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25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25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25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25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25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25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25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25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25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25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25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25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25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25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25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25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25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25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25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25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25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25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25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25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25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25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25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25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25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25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25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25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25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25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25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25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25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25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25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25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25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25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25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25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25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25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25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25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25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25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25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25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25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25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25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25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25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25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25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25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25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25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25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25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25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25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25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25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25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25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25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25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25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25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25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25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25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25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25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25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25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25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25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25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25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25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25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25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25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25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25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25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25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25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25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25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25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25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25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25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25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25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25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25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25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25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25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25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25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25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25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25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25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25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25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25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25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25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25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25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25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25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25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25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25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25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25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25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25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25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25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25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25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25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25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25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25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25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25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25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25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25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25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25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25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25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25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25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25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25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25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25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25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25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25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25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25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25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25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25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25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25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25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25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25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25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25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25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25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25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25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25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25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25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25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25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25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25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25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25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25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25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25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25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25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25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25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25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25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25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25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25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25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25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25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25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25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25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25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25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25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25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25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25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25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25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25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25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25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25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25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25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25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25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25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25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25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25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25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25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25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25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25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25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25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25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25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25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25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25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25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25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25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25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25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25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25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25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25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25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25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25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25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25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25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25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25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25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25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25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25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25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25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25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25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25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25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25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25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25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25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25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25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25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25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25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25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25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25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25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25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25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25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25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25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25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25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25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25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25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25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25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25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25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25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25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25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25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25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25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25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25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25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25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25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25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25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25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25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25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25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25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25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25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25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25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25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25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25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25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25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25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25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25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25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25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25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25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25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25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25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25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25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25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25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25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25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25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25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25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25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25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25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25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25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25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25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25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25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25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25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25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25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25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25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25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25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25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25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25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25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25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25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25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25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25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25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25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25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25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25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25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25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25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25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25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25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25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25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25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25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25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25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25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25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25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25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25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25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25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25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25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25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25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25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25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25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25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25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25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25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25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25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25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25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25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25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25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25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25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25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25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25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25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25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25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25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25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25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25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25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25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25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25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25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25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25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25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25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25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25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25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25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25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25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25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25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25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25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25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25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25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25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25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25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25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25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25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25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25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25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25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25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25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25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25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25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25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25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25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25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25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25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25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25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25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25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25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25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25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25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25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25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25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25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25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25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25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25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25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25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25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25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25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25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25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25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25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25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25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25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25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25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25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25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25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25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25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25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25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25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25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25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25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25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25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25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25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25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25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25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25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25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25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25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25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25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25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25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25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25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25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25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25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25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25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25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25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25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25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25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25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25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25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25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25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25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25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25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25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25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25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25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25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25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25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25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25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25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25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25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25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25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25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25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25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25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25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25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25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25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25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25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25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25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25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25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25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25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25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25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25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25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25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25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25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25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25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25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25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25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25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25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25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25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25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25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25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25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25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25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25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25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25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25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25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25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25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25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25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25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25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25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25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25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25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25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25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25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25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25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25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25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25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25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25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25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25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25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25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25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25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25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25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25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25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25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25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25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25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25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25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25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25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25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25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25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25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25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25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25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25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25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25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25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25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25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25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25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25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25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25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25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25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25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25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25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25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25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25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25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25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25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25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25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25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25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25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25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25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25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25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25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25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25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25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25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25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25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25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25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25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25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25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25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25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25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25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25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25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25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25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25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25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25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25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25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25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25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25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25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25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25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25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25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25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25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25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25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25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25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25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25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25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25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25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25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25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25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25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25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25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25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25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25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25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25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25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25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25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25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25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25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25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25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25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25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25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25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25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25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25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25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25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25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25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25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25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25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25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25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25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25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25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25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25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25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25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25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25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25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25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25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25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25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25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25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25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25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25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25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25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25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25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25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25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25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25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25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25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25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25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25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25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25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25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25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25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25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25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25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25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25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25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25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25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25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25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25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25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25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25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25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25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25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25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25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25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25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25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25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25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25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25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25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25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25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25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25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25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25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25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25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25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25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25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25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25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25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25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25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25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25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25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25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25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25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25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25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25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25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25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25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25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25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25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25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25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25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25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25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25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25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25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25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25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25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25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25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25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25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25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25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25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25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25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25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25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25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25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25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25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25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25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25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25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25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25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25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25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25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25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25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25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25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25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25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25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25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25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25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25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25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25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25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25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25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25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25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25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25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25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25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25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25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25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25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25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25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25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25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25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25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25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25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25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25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25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25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25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25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25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25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25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25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25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25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25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25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25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25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25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25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25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25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25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25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25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25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25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25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25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25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25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25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25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25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25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25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25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25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25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25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25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25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25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25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25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25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25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25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25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25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25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25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25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25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25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25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25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25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25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25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25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25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25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25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25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25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25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25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25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25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25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25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25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25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25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25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25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25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25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25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25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25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25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25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25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25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25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25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25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25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25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25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25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25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25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25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25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25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25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25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25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25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25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25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25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25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25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25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25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25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25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25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25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25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25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25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25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25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25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25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25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25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25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25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25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25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25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25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25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25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25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25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25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25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25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25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25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25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25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25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25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25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25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25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25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25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25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25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25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25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25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25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25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25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25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25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25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25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25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25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25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25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25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25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25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25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25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25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25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25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25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25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25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25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25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25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25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25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25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25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25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25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25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25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25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25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25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25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25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25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25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25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25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25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25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25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25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25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25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25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25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25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25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25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25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25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25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25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25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25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25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25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25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25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25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25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25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25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25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25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25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25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25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25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25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25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25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25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25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25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25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25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25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25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25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25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25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25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25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25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25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25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25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25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25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25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25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25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25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25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25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25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25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25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25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25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25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25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25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25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25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25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25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25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25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25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25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25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25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25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25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25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25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25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25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25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25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25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25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25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25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25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25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25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25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25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25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25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25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25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25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25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25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25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25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25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25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25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25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25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25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25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25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25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25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25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25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25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25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25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25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25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25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25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25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25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25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25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25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25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25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25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25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25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25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25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25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25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25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25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25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25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25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25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25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25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25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25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25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25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25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25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25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25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25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25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25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25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25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25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25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25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25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25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25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25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25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25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25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25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25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25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25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25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25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25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25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25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25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25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25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25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25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25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25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25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25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25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25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25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25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25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25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25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25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25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25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25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25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25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25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25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25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25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25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25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25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25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25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25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25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25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25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25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25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25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25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25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25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25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25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25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25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25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25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25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25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25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25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25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25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25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25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25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25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25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25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25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25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25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25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25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25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25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25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25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25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25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25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25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25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25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25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25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25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25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25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25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25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25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25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25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25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25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25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25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25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25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25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25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25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25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25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25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25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25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25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25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25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25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25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25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25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25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25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25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25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25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25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25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25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25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25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25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25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25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25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25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25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25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25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25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25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25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25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25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25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25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25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25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25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25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25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25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25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25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25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25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25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25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25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25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25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25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25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25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25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25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25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25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25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25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25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25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25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25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25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25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25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25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25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25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25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25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25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25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25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25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25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25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25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25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25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25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25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25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25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25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25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25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25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25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25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25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25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25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25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25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25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25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25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25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25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25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25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25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25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25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25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25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25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25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25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25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25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25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25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25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25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25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25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25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25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25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25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25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25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25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25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25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25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25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25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25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25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2024-02-14T02:40:46Z</cp:lastPrinted>
  <dcterms:created xsi:type="dcterms:W3CDTF">2024-02-09T20:39:26Z</dcterms:created>
  <dcterms:modified xsi:type="dcterms:W3CDTF">2024-02-14T02:42:29Z</dcterms:modified>
</cp:coreProperties>
</file>